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195" windowHeight="10485" activeTab="1"/>
  </bookViews>
  <sheets>
    <sheet name="aktif" sheetId="1" r:id="rId1"/>
    <sheet name="pasif" sheetId="2" r:id="rId2"/>
    <sheet name="gelir-gider" sheetId="3" r:id="rId3"/>
  </sheets>
  <definedNames/>
  <calcPr fullCalcOnLoad="1"/>
</workbook>
</file>

<file path=xl/sharedStrings.xml><?xml version="1.0" encoding="utf-8"?>
<sst xmlns="http://schemas.openxmlformats.org/spreadsheetml/2006/main" count="218" uniqueCount="184">
  <si>
    <t xml:space="preserve"> MERRILL LYNCH YATIRIM BANK A.Ş. KONSOLİDE BİLANÇOSU  </t>
  </si>
  <si>
    <t xml:space="preserve">CARİ DÖNEM </t>
  </si>
  <si>
    <t xml:space="preserve">ÖNCEKİ DÖNEM </t>
  </si>
  <si>
    <t>AKTİF KALEMLER</t>
  </si>
  <si>
    <t>Dipnot</t>
  </si>
  <si>
    <t>(  30/06/2009)</t>
  </si>
  <si>
    <t>(  31/12/2008)</t>
  </si>
  <si>
    <t>TP</t>
  </si>
  <si>
    <t>YP</t>
  </si>
  <si>
    <t xml:space="preserve">Toplam </t>
  </si>
  <si>
    <t>I.</t>
  </si>
  <si>
    <t xml:space="preserve">NAKİT DEĞERLER VE MERKEZ BANKASI </t>
  </si>
  <si>
    <t>I-1</t>
  </si>
  <si>
    <t>II.</t>
  </si>
  <si>
    <t>GERÇEĞE UYGUN DEĞER FARKI KAR/ZARARA YANSITILAN FV (Net)</t>
  </si>
  <si>
    <t>I-2</t>
  </si>
  <si>
    <t>2.1</t>
  </si>
  <si>
    <t>2.2</t>
  </si>
  <si>
    <t>III.</t>
  </si>
  <si>
    <t>I-3</t>
  </si>
  <si>
    <t>IV.</t>
  </si>
  <si>
    <t>4.1</t>
  </si>
  <si>
    <t>4.2</t>
  </si>
  <si>
    <t>V.</t>
  </si>
  <si>
    <t>VI.</t>
  </si>
  <si>
    <t>I-5</t>
  </si>
  <si>
    <t>VII.</t>
  </si>
  <si>
    <t>VIII.</t>
  </si>
  <si>
    <t>I-6</t>
  </si>
  <si>
    <t>IX.</t>
  </si>
  <si>
    <t>X.</t>
  </si>
  <si>
    <t>I-8</t>
  </si>
  <si>
    <t>XI.</t>
  </si>
  <si>
    <t>XII.</t>
  </si>
  <si>
    <t>XIII.</t>
  </si>
  <si>
    <t>13.3</t>
  </si>
  <si>
    <t>XIV.</t>
  </si>
  <si>
    <t xml:space="preserve">MADDİ DURAN VARLIKLAR (Net) </t>
  </si>
  <si>
    <t>I-12</t>
  </si>
  <si>
    <t>XV.</t>
  </si>
  <si>
    <t>MADDİ OLMAYAN DURAN VARLIKLAR (Net)</t>
  </si>
  <si>
    <t>I-13</t>
  </si>
  <si>
    <t>YATIRIM AMAÇLI GAYRİMENKULLER (Net)</t>
  </si>
  <si>
    <t>I-14</t>
  </si>
  <si>
    <t>I-15</t>
  </si>
  <si>
    <t xml:space="preserve">DİĞER AKTİFLER  </t>
  </si>
  <si>
    <t>I-17</t>
  </si>
  <si>
    <t>AKTİF TOPLAMI</t>
  </si>
  <si>
    <t xml:space="preserve"> MERRILL LYNCH YATIRIM BANK A.Ş. KONSOLİDE  BİLANÇOSU  </t>
  </si>
  <si>
    <t>PASİF KALEMLER</t>
  </si>
  <si>
    <t>II-1</t>
  </si>
  <si>
    <t>II-2</t>
  </si>
  <si>
    <t>II-3</t>
  </si>
  <si>
    <t>II-4</t>
  </si>
  <si>
    <t>II-11</t>
  </si>
  <si>
    <t>II-12</t>
  </si>
  <si>
    <t>II-13</t>
  </si>
  <si>
    <t>II-17</t>
  </si>
  <si>
    <t>PASİF TOPLAMI</t>
  </si>
  <si>
    <t>MERRILL LYNCH YATIRIM BANK A.Ş. KONSOLİDE GELİR TABLOSU</t>
  </si>
  <si>
    <t>CARİ DÖNEM</t>
  </si>
  <si>
    <t>ÖNCEKİ DÖNEM</t>
  </si>
  <si>
    <t>(01/01/2009 - 30/06/2009)</t>
  </si>
  <si>
    <t>(01/01/2008 - 30/06/2008)</t>
  </si>
  <si>
    <t xml:space="preserve">FAİZ GELİRLERİ  </t>
  </si>
  <si>
    <t>IV-1</t>
  </si>
  <si>
    <t>1.1</t>
  </si>
  <si>
    <t>Kredilerden Alınan Faizler</t>
  </si>
  <si>
    <t>1.2</t>
  </si>
  <si>
    <t>Bankalardan Alınan Faizler</t>
  </si>
  <si>
    <t>Menkul Değerlerden Alınan Faizler</t>
  </si>
  <si>
    <t>Finansal Kiralama Gelirleri</t>
  </si>
  <si>
    <t xml:space="preserve">Diğer Faiz Gelirleri  </t>
  </si>
  <si>
    <t xml:space="preserve">FAİZ GİDERLERİ  </t>
  </si>
  <si>
    <t>IV-2</t>
  </si>
  <si>
    <t>Mevduata Verilen Faizler</t>
  </si>
  <si>
    <t xml:space="preserve">Kullanılan Kredilere Verilen Faizler </t>
  </si>
  <si>
    <t>2.5</t>
  </si>
  <si>
    <t xml:space="preserve">Diğer Faiz Giderleri  </t>
  </si>
  <si>
    <t>NET FAİZ GELİRİ/GİDERİ (I - II)</t>
  </si>
  <si>
    <t>NET ÜCRET VE KOMİSYON GELİRLERİ/GİDERLERİ</t>
  </si>
  <si>
    <t>Alınan Ücret ve Komisyonlar</t>
  </si>
  <si>
    <t>Verilen Ücret ve Komisyonlar</t>
  </si>
  <si>
    <t>TEMETTÜ GELİRLERİ</t>
  </si>
  <si>
    <t>TİCARİ KÂR / ZARAR (Net)</t>
  </si>
  <si>
    <t>IV-4</t>
  </si>
  <si>
    <t xml:space="preserve">Sermaye Piyasası İşlemleri Kârı/Zararı </t>
  </si>
  <si>
    <t xml:space="preserve">Kambiyo İşlemleri Kârı/Zararı </t>
  </si>
  <si>
    <t>DİĞER FAALİYET GELİRLERİ</t>
  </si>
  <si>
    <t>IV-5</t>
  </si>
  <si>
    <t>KREDİ VE DİĞER ALACAKLAR DEĞER DÜŞÜŞ KARŞILIĞI (-)</t>
  </si>
  <si>
    <t>IV-6</t>
  </si>
  <si>
    <t>DİĞER FAALİYET GİDERLERİ (-)</t>
  </si>
  <si>
    <t>IV-7</t>
  </si>
  <si>
    <t>ÖZKAYNAK YÖNTEMİ UYGULANAN ORTAKLIKLARDAN KÂR/ZARAR</t>
  </si>
  <si>
    <t>IV-8</t>
  </si>
  <si>
    <t>IV-9</t>
  </si>
  <si>
    <t>Cari Vergi Karşılığı</t>
  </si>
  <si>
    <t>Ertelenmiş Vergi Karşılığı</t>
  </si>
  <si>
    <t>IV-11</t>
  </si>
  <si>
    <t>Grubun Kârı / Zararı</t>
  </si>
  <si>
    <t>Azınlık Payları Kârı / Zararı (-)</t>
  </si>
  <si>
    <t>Hisse Başına Kâr / Zarar</t>
  </si>
  <si>
    <t>TÜREV FİNANSAL VARLIKLAR</t>
  </si>
  <si>
    <t>BANKALAR ve PARA PİYASALARINDAN ALACAKLAR</t>
  </si>
  <si>
    <t>ZORUNLU KARŞILIKLAR</t>
  </si>
  <si>
    <t>KREDİLER VE KREDİ BENZERİ ALACAKLAR</t>
  </si>
  <si>
    <t>1.</t>
  </si>
  <si>
    <t>2.</t>
  </si>
  <si>
    <t>3.</t>
  </si>
  <si>
    <t>4.</t>
  </si>
  <si>
    <t>5.</t>
  </si>
  <si>
    <t>6.</t>
  </si>
  <si>
    <t>7.</t>
  </si>
  <si>
    <t>YATIRIM AMAÇLI FİNANSAL VARLIKLAR</t>
  </si>
  <si>
    <t>7.1</t>
  </si>
  <si>
    <t>Satılmaya Hazır Finansal Varlıklar (Net)</t>
  </si>
  <si>
    <t>Vadeye Kadar Elde Tutulacak Yatırımlar (Net)</t>
  </si>
  <si>
    <t>İŞTİRAKLER ve BAĞLI ORTAKLIKLAR  (Net)</t>
  </si>
  <si>
    <t>7.2</t>
  </si>
  <si>
    <t>8.</t>
  </si>
  <si>
    <t>TİCARİ ALACAKLAR</t>
  </si>
  <si>
    <t>9.</t>
  </si>
  <si>
    <t>SİGORTACILIK FAALİYETLERİNDEN ALACAKLAR</t>
  </si>
  <si>
    <t>10.</t>
  </si>
  <si>
    <t>STOKLAR</t>
  </si>
  <si>
    <t>11.</t>
  </si>
  <si>
    <t>12.</t>
  </si>
  <si>
    <t>ŞEREFİYE (Net)</t>
  </si>
  <si>
    <t>13.</t>
  </si>
  <si>
    <t>14.</t>
  </si>
  <si>
    <t>15.</t>
  </si>
  <si>
    <t xml:space="preserve">ERTELENMİŞ VERGİ VARLIĞI </t>
  </si>
  <si>
    <t>16.</t>
  </si>
  <si>
    <t>17.</t>
  </si>
  <si>
    <t>Bankalar Mevduatı</t>
  </si>
  <si>
    <t>Müşteriler Mevduatı</t>
  </si>
  <si>
    <t xml:space="preserve">TÜREV FİNANSAL BORÇLAR </t>
  </si>
  <si>
    <t xml:space="preserve">PARA PİYASALARINA BORÇLAR </t>
  </si>
  <si>
    <t xml:space="preserve">MEVDUAT   </t>
  </si>
  <si>
    <t xml:space="preserve">İHRAÇ EDİLEN MENKUL KIYMETLER (Net)   </t>
  </si>
  <si>
    <t xml:space="preserve">ALINAN KREDİLER </t>
  </si>
  <si>
    <t>TİCARİ BORÇLAR</t>
  </si>
  <si>
    <t>ÇALIŞAN HAKLARI KARŞILIĞI</t>
  </si>
  <si>
    <t>KURUMLAR VERGİSİ KARŞILIĞI</t>
  </si>
  <si>
    <t>SİGORTA TEKNİK KARŞILIKLARI (Net)</t>
  </si>
  <si>
    <t>DİĞER YÜKÜMLÜLÜKLER VE KARŞILIKLAR</t>
  </si>
  <si>
    <t>ERTELENMİŞ VERGİ YÜKÜMLÜLÜĞÜ</t>
  </si>
  <si>
    <t xml:space="preserve">SERMAYE BENZERİ KREDİLER </t>
  </si>
  <si>
    <t xml:space="preserve">13.2 </t>
  </si>
  <si>
    <t xml:space="preserve"> 13.1.1</t>
  </si>
  <si>
    <t xml:space="preserve"> 13.1.2</t>
  </si>
  <si>
    <t>13.4</t>
  </si>
  <si>
    <t>13.5</t>
  </si>
  <si>
    <t>Yabancı Para Çevrim Farkları</t>
  </si>
  <si>
    <t>13.6</t>
  </si>
  <si>
    <t>13.7</t>
  </si>
  <si>
    <t xml:space="preserve">Diğer Yedekler </t>
  </si>
  <si>
    <t xml:space="preserve">Yasal Yedekler </t>
  </si>
  <si>
    <t xml:space="preserve">Riskten Korunma Fonları (Etkin kısım) </t>
  </si>
  <si>
    <t>Menkul Değerler Değerleme Farkları</t>
  </si>
  <si>
    <t xml:space="preserve">Hisse Senedi İhraç Primleri </t>
  </si>
  <si>
    <t xml:space="preserve">Ödenmiş Sermaye </t>
  </si>
  <si>
    <t>Ödenmiş Sermaye Enflasyon Düzeltmesi Farkları</t>
  </si>
  <si>
    <t>13.8</t>
  </si>
  <si>
    <t>Birikmiş Kâr/Zarar</t>
  </si>
  <si>
    <t>Azınlık Payları</t>
  </si>
  <si>
    <t xml:space="preserve">ÖZKAYNAK LAR </t>
  </si>
  <si>
    <t>GELİR VE GİDER KALEMLERİ</t>
  </si>
  <si>
    <t>BİN TÜRK LİRASI</t>
  </si>
  <si>
    <t>Sermaye Benzeri Kredilere Verilen Faizler</t>
  </si>
  <si>
    <t>Üretim  /  İmalat Faaliyetleri Gideri</t>
  </si>
  <si>
    <t>Sigortacılık Faaliyetleri Gelirleri (Net)</t>
  </si>
  <si>
    <t>Yatırım Faaliyetleri Gelirleri (Net)</t>
  </si>
  <si>
    <t>Diğer Faaliyeti Gelirleri</t>
  </si>
  <si>
    <t xml:space="preserve">FAALİYET GELİRLERİ/GİDERLERİ TOPLAMI (III+IV+V+VI) </t>
  </si>
  <si>
    <t>Üretim  /  İmalat Faaliyetleri Gelirleri</t>
  </si>
  <si>
    <t>Sigortacılık Faaliyetleri Giderleri (Net)</t>
  </si>
  <si>
    <t>Yatırım Faaliyetleri Giderleri (Net)</t>
  </si>
  <si>
    <t>Diğer Faaliyeti Giderleri</t>
  </si>
  <si>
    <t>NET FAALİYET KÂRI/ZARARI (VII-VIII-IX)</t>
  </si>
  <si>
    <t>VERGİ ÖNCESİ K/Z (X+XI+XII)</t>
  </si>
  <si>
    <t>VERGİ KARŞILIĞI (±)</t>
  </si>
  <si>
    <t>NET DÖNEM KARI/ZARARI (XIII-XIV)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</si>
</sst>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</numFmts>
  <fonts count="12"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0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0"/>
      <name val="MS Sans Serif"/>
      <family val="0"/>
    </font>
    <font>
      <sz val="10"/>
      <name val="MS Sans Serif"/>
      <family val="0"/>
    </font>
    <font>
      <b/>
      <sz val="10"/>
      <name val="Times New Roman TUR"/>
      <family val="0"/>
    </font>
    <font>
      <sz val="10"/>
      <color indexed="12"/>
      <name val="Times New Roman TUR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15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2" fillId="0" borderId="2" xfId="15" applyNumberFormat="1" applyFont="1" applyFill="1" applyBorder="1" applyAlignment="1">
      <alignment/>
    </xf>
    <xf numFmtId="38" fontId="1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1" fillId="0" borderId="6" xfId="15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8" fontId="2" fillId="0" borderId="11" xfId="15" applyNumberFormat="1" applyFont="1" applyFill="1" applyBorder="1" applyAlignment="1">
      <alignment horizontal="center" vertical="center"/>
    </xf>
    <xf numFmtId="38" fontId="2" fillId="0" borderId="8" xfId="15" applyNumberFormat="1" applyFont="1" applyFill="1" applyBorder="1" applyAlignment="1">
      <alignment horizontal="center" vertical="center"/>
    </xf>
    <xf numFmtId="38" fontId="2" fillId="0" borderId="12" xfId="15" applyNumberFormat="1" applyFont="1" applyFill="1" applyBorder="1" applyAlignment="1">
      <alignment horizontal="center" vertical="center"/>
    </xf>
    <xf numFmtId="38" fontId="2" fillId="0" borderId="13" xfId="1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38" fontId="2" fillId="0" borderId="14" xfId="15" applyNumberFormat="1" applyFont="1" applyFill="1" applyBorder="1" applyAlignment="1">
      <alignment horizontal="center" vertical="center"/>
    </xf>
    <xf numFmtId="38" fontId="2" fillId="0" borderId="5" xfId="15" applyNumberFormat="1" applyFont="1" applyFill="1" applyBorder="1" applyAlignment="1">
      <alignment horizontal="center" vertical="center"/>
    </xf>
    <xf numFmtId="38" fontId="2" fillId="0" borderId="1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8" fontId="2" fillId="0" borderId="10" xfId="15" applyNumberFormat="1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 vertical="center"/>
    </xf>
    <xf numFmtId="38" fontId="2" fillId="0" borderId="17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0" fontId="1" fillId="0" borderId="9" xfId="0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right"/>
    </xf>
    <xf numFmtId="3" fontId="2" fillId="0" borderId="18" xfId="15" applyNumberFormat="1" applyFont="1" applyFill="1" applyBorder="1" applyAlignment="1">
      <alignment horizontal="right"/>
    </xf>
    <xf numFmtId="3" fontId="2" fillId="0" borderId="10" xfId="15" applyNumberFormat="1" applyFont="1" applyFill="1" applyBorder="1" applyAlignment="1">
      <alignment horizontal="right"/>
    </xf>
    <xf numFmtId="3" fontId="2" fillId="0" borderId="19" xfId="15" applyNumberFormat="1" applyFont="1" applyFill="1" applyBorder="1" applyAlignment="1">
      <alignment horizontal="right"/>
    </xf>
    <xf numFmtId="0" fontId="1" fillId="0" borderId="4" xfId="0" applyFont="1" applyFill="1" applyBorder="1" applyAlignment="1" quotePrefix="1">
      <alignment horizontal="left"/>
    </xf>
    <xf numFmtId="0" fontId="1" fillId="0" borderId="0" xfId="0" applyFont="1" applyBorder="1" applyAlignment="1">
      <alignment horizontal="justify" wrapText="1"/>
    </xf>
    <xf numFmtId="0" fontId="1" fillId="0" borderId="10" xfId="0" applyFont="1" applyFill="1" applyBorder="1" applyAlignment="1" quotePrefix="1">
      <alignment horizontal="center"/>
    </xf>
    <xf numFmtId="3" fontId="1" fillId="0" borderId="10" xfId="15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3" fontId="1" fillId="0" borderId="19" xfId="15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 quotePrefix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3" fontId="2" fillId="0" borderId="2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justify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38" fontId="2" fillId="0" borderId="9" xfId="1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38" fontId="2" fillId="0" borderId="23" xfId="15" applyNumberFormat="1" applyFont="1" applyFill="1" applyBorder="1" applyAlignment="1">
      <alignment horizontal="center" vertical="center"/>
    </xf>
    <xf numFmtId="38" fontId="2" fillId="0" borderId="23" xfId="15" applyNumberFormat="1" applyFont="1" applyFill="1" applyBorder="1" applyAlignment="1">
      <alignment horizontal="center" vertical="center" wrapText="1"/>
    </xf>
    <xf numFmtId="38" fontId="2" fillId="0" borderId="24" xfId="15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/>
    </xf>
    <xf numFmtId="164" fontId="2" fillId="0" borderId="10" xfId="15" applyNumberFormat="1" applyFont="1" applyFill="1" applyBorder="1" applyAlignment="1">
      <alignment horizontal="right"/>
    </xf>
    <xf numFmtId="164" fontId="2" fillId="0" borderId="10" xfId="15" applyNumberFormat="1" applyFont="1" applyFill="1" applyBorder="1" applyAlignment="1">
      <alignment/>
    </xf>
    <xf numFmtId="164" fontId="2" fillId="0" borderId="19" xfId="15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164" fontId="1" fillId="0" borderId="10" xfId="15" applyNumberFormat="1" applyFont="1" applyFill="1" applyBorder="1" applyAlignment="1">
      <alignment horizontal="right" indent="4"/>
    </xf>
    <xf numFmtId="164" fontId="1" fillId="0" borderId="10" xfId="15" applyNumberFormat="1" applyFont="1" applyFill="1" applyBorder="1" applyAlignment="1">
      <alignment/>
    </xf>
    <xf numFmtId="164" fontId="1" fillId="0" borderId="19" xfId="15" applyNumberFormat="1" applyFont="1" applyFill="1" applyBorder="1" applyAlignment="1">
      <alignment/>
    </xf>
    <xf numFmtId="164" fontId="1" fillId="0" borderId="10" xfId="15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164" fontId="2" fillId="0" borderId="10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/>
    </xf>
    <xf numFmtId="0" fontId="5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/>
    </xf>
    <xf numFmtId="40" fontId="1" fillId="0" borderId="0" xfId="15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 vertical="justify"/>
    </xf>
    <xf numFmtId="0" fontId="1" fillId="0" borderId="2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8" fontId="1" fillId="0" borderId="17" xfId="15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8" fontId="2" fillId="0" borderId="26" xfId="15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9" fillId="0" borderId="21" xfId="0" applyFont="1" applyBorder="1" applyAlignment="1">
      <alignment horizontal="left" wrapText="1"/>
    </xf>
    <xf numFmtId="0" fontId="5" fillId="0" borderId="21" xfId="0" applyFont="1" applyBorder="1" applyAlignment="1">
      <alignment wrapText="1"/>
    </xf>
    <xf numFmtId="0" fontId="1" fillId="0" borderId="22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8" fontId="2" fillId="0" borderId="11" xfId="15" applyNumberFormat="1" applyFont="1" applyFill="1" applyBorder="1" applyAlignment="1">
      <alignment horizontal="center" vertical="center" wrapText="1"/>
    </xf>
    <xf numFmtId="38" fontId="2" fillId="0" borderId="8" xfId="15" applyNumberFormat="1" applyFont="1" applyFill="1" applyBorder="1" applyAlignment="1">
      <alignment horizontal="center" vertical="center" wrapText="1"/>
    </xf>
    <xf numFmtId="38" fontId="2" fillId="0" borderId="13" xfId="15" applyNumberFormat="1" applyFont="1" applyFill="1" applyBorder="1" applyAlignment="1">
      <alignment horizontal="center" vertical="center" wrapText="1"/>
    </xf>
    <xf numFmtId="38" fontId="2" fillId="0" borderId="14" xfId="15" applyNumberFormat="1" applyFont="1" applyFill="1" applyBorder="1" applyAlignment="1">
      <alignment horizontal="center" vertical="center" wrapText="1"/>
    </xf>
    <xf numFmtId="38" fontId="2" fillId="0" borderId="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17" xfId="15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164" fontId="10" fillId="0" borderId="10" xfId="0" applyNumberFormat="1" applyFont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164" fontId="10" fillId="0" borderId="19" xfId="0" applyNumberFormat="1" applyFont="1" applyFill="1" applyBorder="1" applyAlignment="1">
      <alignment horizontal="right"/>
    </xf>
    <xf numFmtId="3" fontId="2" fillId="0" borderId="27" xfId="15" applyNumberFormat="1" applyFont="1" applyFill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0" fontId="2" fillId="0" borderId="8" xfId="0" applyFont="1" applyFill="1" applyBorder="1" applyAlignment="1" quotePrefix="1">
      <alignment horizontal="left"/>
    </xf>
    <xf numFmtId="38" fontId="2" fillId="0" borderId="24" xfId="15" applyNumberFormat="1" applyFont="1" applyFill="1" applyBorder="1" applyAlignment="1">
      <alignment horizontal="center"/>
    </xf>
    <xf numFmtId="164" fontId="2" fillId="0" borderId="19" xfId="15" applyNumberFormat="1" applyFont="1" applyFill="1" applyBorder="1" applyAlignment="1">
      <alignment horizontal="right"/>
    </xf>
    <xf numFmtId="164" fontId="1" fillId="0" borderId="19" xfId="15" applyNumberFormat="1" applyFont="1" applyFill="1" applyBorder="1" applyAlignment="1">
      <alignment horizontal="right"/>
    </xf>
    <xf numFmtId="166" fontId="1" fillId="0" borderId="22" xfId="15" applyNumberFormat="1" applyFont="1" applyFill="1" applyBorder="1" applyAlignment="1">
      <alignment/>
    </xf>
    <xf numFmtId="166" fontId="1" fillId="0" borderId="27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workbookViewId="0" topLeftCell="A1">
      <selection activeCell="J30" sqref="J30"/>
    </sheetView>
  </sheetViews>
  <sheetFormatPr defaultColWidth="9.33203125" defaultRowHeight="10.5"/>
  <cols>
    <col min="1" max="1" width="10.5" style="1" customWidth="1"/>
    <col min="2" max="2" width="72.16015625" style="1" customWidth="1"/>
    <col min="3" max="3" width="9.83203125" style="1" customWidth="1"/>
    <col min="4" max="4" width="16.33203125" style="2" customWidth="1"/>
    <col min="5" max="5" width="20" style="3" bestFit="1" customWidth="1"/>
    <col min="6" max="6" width="16" style="2" customWidth="1"/>
    <col min="7" max="7" width="15" style="2" customWidth="1"/>
    <col min="8" max="8" width="11.5" style="2" customWidth="1"/>
    <col min="9" max="9" width="13" style="2" bestFit="1" customWidth="1"/>
  </cols>
  <sheetData>
    <row r="1" ht="13.5" thickBot="1"/>
    <row r="2" spans="1:9" ht="12.75">
      <c r="A2" s="4"/>
      <c r="B2" s="5"/>
      <c r="C2" s="5"/>
      <c r="D2" s="6"/>
      <c r="E2" s="7"/>
      <c r="F2" s="6"/>
      <c r="G2" s="6"/>
      <c r="H2" s="6"/>
      <c r="I2" s="8"/>
    </row>
    <row r="3" spans="1:9" ht="12.75">
      <c r="A3" s="108" t="s">
        <v>0</v>
      </c>
      <c r="B3" s="109"/>
      <c r="C3" s="109"/>
      <c r="D3" s="109"/>
      <c r="E3" s="109"/>
      <c r="F3" s="109"/>
      <c r="G3" s="109"/>
      <c r="H3" s="109"/>
      <c r="I3" s="110"/>
    </row>
    <row r="4" spans="1:9" ht="12.75">
      <c r="A4" s="9"/>
      <c r="B4" s="10"/>
      <c r="C4" s="10"/>
      <c r="D4" s="3"/>
      <c r="F4" s="11"/>
      <c r="G4" s="11"/>
      <c r="H4" s="11"/>
      <c r="I4" s="12"/>
    </row>
    <row r="5" spans="1:9" ht="12.75">
      <c r="A5" s="13"/>
      <c r="B5" s="14"/>
      <c r="C5" s="15"/>
      <c r="D5" s="111" t="s">
        <v>169</v>
      </c>
      <c r="E5" s="112"/>
      <c r="F5" s="112"/>
      <c r="G5" s="112"/>
      <c r="H5" s="112"/>
      <c r="I5" s="113"/>
    </row>
    <row r="6" spans="1:9" ht="12.75">
      <c r="A6" s="9"/>
      <c r="B6" s="10"/>
      <c r="C6" s="16"/>
      <c r="D6" s="114"/>
      <c r="E6" s="115"/>
      <c r="F6" s="115"/>
      <c r="G6" s="115"/>
      <c r="H6" s="115"/>
      <c r="I6" s="116"/>
    </row>
    <row r="7" spans="1:9" ht="12.75">
      <c r="A7" s="9"/>
      <c r="B7" s="10"/>
      <c r="C7" s="16"/>
      <c r="D7" s="17"/>
      <c r="E7" s="18" t="s">
        <v>1</v>
      </c>
      <c r="F7" s="19"/>
      <c r="G7" s="18"/>
      <c r="H7" s="18" t="s">
        <v>2</v>
      </c>
      <c r="I7" s="20"/>
    </row>
    <row r="8" spans="1:9" ht="12.75">
      <c r="A8" s="9"/>
      <c r="B8" s="21" t="s">
        <v>3</v>
      </c>
      <c r="C8" s="22" t="s">
        <v>4</v>
      </c>
      <c r="D8" s="23"/>
      <c r="E8" s="24" t="s">
        <v>5</v>
      </c>
      <c r="F8" s="25"/>
      <c r="G8" s="24"/>
      <c r="H8" s="24" t="s">
        <v>6</v>
      </c>
      <c r="I8" s="26"/>
    </row>
    <row r="9" spans="1:9" ht="12.75">
      <c r="A9" s="9"/>
      <c r="B9" s="21"/>
      <c r="C9" s="27"/>
      <c r="D9" s="28" t="s">
        <v>7</v>
      </c>
      <c r="E9" s="29" t="s">
        <v>8</v>
      </c>
      <c r="F9" s="28" t="s">
        <v>9</v>
      </c>
      <c r="G9" s="29" t="s">
        <v>7</v>
      </c>
      <c r="H9" s="29" t="s">
        <v>8</v>
      </c>
      <c r="I9" s="30" t="s">
        <v>9</v>
      </c>
    </row>
    <row r="10" spans="1:9" ht="12.75">
      <c r="A10" s="123" t="s">
        <v>107</v>
      </c>
      <c r="B10" s="31" t="s">
        <v>11</v>
      </c>
      <c r="C10" s="32" t="s">
        <v>12</v>
      </c>
      <c r="D10" s="33">
        <v>86383</v>
      </c>
      <c r="E10" s="33">
        <f>6942-6937</f>
        <v>5</v>
      </c>
      <c r="F10" s="33">
        <f>+D10+E10</f>
        <v>86388</v>
      </c>
      <c r="G10" s="33">
        <v>18208</v>
      </c>
      <c r="H10" s="33">
        <f>1569-1565</f>
        <v>4</v>
      </c>
      <c r="I10" s="34">
        <f>+H10+G10</f>
        <v>18212</v>
      </c>
    </row>
    <row r="11" spans="1:9" ht="12.75">
      <c r="A11" s="123" t="s">
        <v>108</v>
      </c>
      <c r="B11" s="31" t="s">
        <v>14</v>
      </c>
      <c r="C11" s="27" t="s">
        <v>15</v>
      </c>
      <c r="D11" s="35">
        <v>2326</v>
      </c>
      <c r="E11" s="126">
        <v>0</v>
      </c>
      <c r="F11" s="35">
        <f>+D11+E11</f>
        <v>2326</v>
      </c>
      <c r="G11" s="35">
        <v>31491</v>
      </c>
      <c r="H11" s="126"/>
      <c r="I11" s="36">
        <f>+G11+H11</f>
        <v>31491</v>
      </c>
    </row>
    <row r="12" spans="1:9" ht="12.75">
      <c r="A12" s="123" t="s">
        <v>109</v>
      </c>
      <c r="B12" s="31" t="s">
        <v>103</v>
      </c>
      <c r="C12" s="27"/>
      <c r="D12" s="126">
        <v>0</v>
      </c>
      <c r="E12" s="35">
        <v>54</v>
      </c>
      <c r="F12" s="35">
        <v>54</v>
      </c>
      <c r="G12" s="126">
        <v>0</v>
      </c>
      <c r="H12" s="35">
        <v>63</v>
      </c>
      <c r="I12" s="36">
        <v>63</v>
      </c>
    </row>
    <row r="13" spans="1:9" ht="12.75">
      <c r="A13" s="123" t="s">
        <v>110</v>
      </c>
      <c r="B13" s="31" t="s">
        <v>104</v>
      </c>
      <c r="C13" s="43" t="s">
        <v>19</v>
      </c>
      <c r="D13" s="35">
        <v>40205</v>
      </c>
      <c r="E13" s="35">
        <v>424</v>
      </c>
      <c r="F13" s="35">
        <v>40629</v>
      </c>
      <c r="G13" s="35">
        <v>26017</v>
      </c>
      <c r="H13" s="35">
        <v>6756</v>
      </c>
      <c r="I13" s="36">
        <v>32773</v>
      </c>
    </row>
    <row r="14" spans="1:9" ht="12.75">
      <c r="A14" s="123" t="s">
        <v>111</v>
      </c>
      <c r="B14" s="31" t="s">
        <v>105</v>
      </c>
      <c r="C14" s="43"/>
      <c r="D14" s="126">
        <v>0</v>
      </c>
      <c r="E14" s="35">
        <v>6937</v>
      </c>
      <c r="F14" s="35">
        <f>+D14+E14</f>
        <v>6937</v>
      </c>
      <c r="G14" s="126">
        <v>0</v>
      </c>
      <c r="H14" s="35">
        <v>1565</v>
      </c>
      <c r="I14" s="36">
        <f>+G14+H14</f>
        <v>1565</v>
      </c>
    </row>
    <row r="15" spans="1:9" ht="12.75">
      <c r="A15" s="123" t="s">
        <v>112</v>
      </c>
      <c r="B15" s="31" t="s">
        <v>106</v>
      </c>
      <c r="C15" s="43" t="s">
        <v>25</v>
      </c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8">
        <v>0</v>
      </c>
    </row>
    <row r="16" spans="1:9" ht="12.75">
      <c r="A16" s="123" t="s">
        <v>113</v>
      </c>
      <c r="B16" s="31" t="s">
        <v>114</v>
      </c>
      <c r="C16" s="27" t="s">
        <v>28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8">
        <v>0</v>
      </c>
    </row>
    <row r="17" spans="1:9" ht="12.75">
      <c r="A17" s="37" t="s">
        <v>115</v>
      </c>
      <c r="B17" s="38" t="s">
        <v>116</v>
      </c>
      <c r="C17" s="27"/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8">
        <v>0</v>
      </c>
    </row>
    <row r="18" spans="1:9" ht="12.75">
      <c r="A18" s="37" t="s">
        <v>119</v>
      </c>
      <c r="B18" s="38" t="s">
        <v>117</v>
      </c>
      <c r="C18" s="27"/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8">
        <v>0</v>
      </c>
    </row>
    <row r="19" spans="1:9" ht="12.75">
      <c r="A19" s="123" t="s">
        <v>120</v>
      </c>
      <c r="B19" s="31" t="s">
        <v>121</v>
      </c>
      <c r="C19" s="27"/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8">
        <v>0</v>
      </c>
    </row>
    <row r="20" spans="1:9" ht="12.75">
      <c r="A20" s="123" t="s">
        <v>122</v>
      </c>
      <c r="B20" s="31" t="s">
        <v>123</v>
      </c>
      <c r="C20" s="27"/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8">
        <v>0</v>
      </c>
    </row>
    <row r="21" spans="1:9" ht="12.75">
      <c r="A21" s="123" t="s">
        <v>124</v>
      </c>
      <c r="B21" s="31" t="s">
        <v>125</v>
      </c>
      <c r="C21" s="27"/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8">
        <v>0</v>
      </c>
    </row>
    <row r="22" spans="1:9" s="125" customFormat="1" ht="12.75">
      <c r="A22" s="123" t="s">
        <v>126</v>
      </c>
      <c r="B22" s="124" t="s">
        <v>118</v>
      </c>
      <c r="C22" s="27" t="s">
        <v>31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9">
        <v>0</v>
      </c>
    </row>
    <row r="23" spans="1:9" s="125" customFormat="1" ht="12.75">
      <c r="A23" s="123" t="s">
        <v>127</v>
      </c>
      <c r="B23" s="124" t="s">
        <v>128</v>
      </c>
      <c r="C23" s="27"/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9">
        <v>0</v>
      </c>
    </row>
    <row r="24" spans="1:9" ht="12.75">
      <c r="A24" s="123" t="s">
        <v>129</v>
      </c>
      <c r="B24" s="31" t="s">
        <v>37</v>
      </c>
      <c r="C24" s="27" t="s">
        <v>38</v>
      </c>
      <c r="D24" s="35">
        <v>2835</v>
      </c>
      <c r="E24" s="131">
        <v>0</v>
      </c>
      <c r="F24" s="35">
        <v>2835</v>
      </c>
      <c r="G24" s="35">
        <v>3376</v>
      </c>
      <c r="H24" s="131">
        <v>0</v>
      </c>
      <c r="I24" s="36">
        <v>3376</v>
      </c>
    </row>
    <row r="25" spans="1:9" ht="12.75">
      <c r="A25" s="123" t="s">
        <v>130</v>
      </c>
      <c r="B25" s="31" t="s">
        <v>40</v>
      </c>
      <c r="C25" s="27" t="s">
        <v>41</v>
      </c>
      <c r="D25" s="35">
        <v>579</v>
      </c>
      <c r="E25" s="126">
        <v>0</v>
      </c>
      <c r="F25" s="35">
        <v>579</v>
      </c>
      <c r="G25" s="35">
        <v>577</v>
      </c>
      <c r="H25" s="126">
        <v>0</v>
      </c>
      <c r="I25" s="36">
        <v>577</v>
      </c>
    </row>
    <row r="26" spans="1:9" ht="12.75">
      <c r="A26" s="123" t="s">
        <v>131</v>
      </c>
      <c r="B26" s="31" t="s">
        <v>42</v>
      </c>
      <c r="C26" s="27" t="s">
        <v>43</v>
      </c>
      <c r="D26" s="126">
        <v>0</v>
      </c>
      <c r="E26" s="126">
        <v>0</v>
      </c>
      <c r="F26" s="127">
        <v>0</v>
      </c>
      <c r="G26" s="126">
        <v>0</v>
      </c>
      <c r="H26" s="126">
        <v>0</v>
      </c>
      <c r="I26" s="129">
        <v>0</v>
      </c>
    </row>
    <row r="27" spans="1:9" ht="12.75">
      <c r="A27" s="123" t="s">
        <v>133</v>
      </c>
      <c r="B27" s="31" t="s">
        <v>132</v>
      </c>
      <c r="C27" s="27" t="s">
        <v>44</v>
      </c>
      <c r="D27" s="35">
        <v>2541</v>
      </c>
      <c r="E27" s="126">
        <v>0</v>
      </c>
      <c r="F27" s="35">
        <v>2541</v>
      </c>
      <c r="G27" s="35">
        <v>2556</v>
      </c>
      <c r="H27" s="126">
        <v>0</v>
      </c>
      <c r="I27" s="36">
        <v>2556</v>
      </c>
    </row>
    <row r="28" spans="1:9" ht="12.75">
      <c r="A28" s="123" t="s">
        <v>134</v>
      </c>
      <c r="B28" s="31" t="s">
        <v>45</v>
      </c>
      <c r="C28" s="27" t="s">
        <v>46</v>
      </c>
      <c r="D28" s="35">
        <f>4432+19</f>
        <v>4451</v>
      </c>
      <c r="E28" s="35">
        <v>17950</v>
      </c>
      <c r="F28" s="35">
        <f>+D28+E28</f>
        <v>22401</v>
      </c>
      <c r="G28" s="35">
        <v>8341</v>
      </c>
      <c r="H28" s="35">
        <v>10</v>
      </c>
      <c r="I28" s="36">
        <v>8351</v>
      </c>
    </row>
    <row r="29" spans="1:9" ht="12.75">
      <c r="A29" s="46"/>
      <c r="B29" s="47"/>
      <c r="C29" s="39"/>
      <c r="D29" s="40"/>
      <c r="E29" s="40"/>
      <c r="F29" s="126"/>
      <c r="G29" s="126"/>
      <c r="H29" s="126"/>
      <c r="I29" s="129"/>
    </row>
    <row r="30" spans="1:9" ht="13.5" thickBot="1">
      <c r="A30" s="48"/>
      <c r="B30" s="49" t="s">
        <v>47</v>
      </c>
      <c r="C30" s="50"/>
      <c r="D30" s="51">
        <f>+SUM(D10:D28)-D17-D18</f>
        <v>139320</v>
      </c>
      <c r="E30" s="51">
        <f>+SUM(E10:E28)-E17-E18</f>
        <v>25370</v>
      </c>
      <c r="F30" s="51">
        <f>+E30+D30</f>
        <v>164690</v>
      </c>
      <c r="G30" s="51">
        <v>90566</v>
      </c>
      <c r="H30" s="51">
        <v>8398</v>
      </c>
      <c r="I30" s="130">
        <v>98964</v>
      </c>
    </row>
    <row r="31" spans="1:4" ht="12.75">
      <c r="A31" s="10"/>
      <c r="B31" s="52"/>
      <c r="C31" s="52"/>
      <c r="D31" s="3"/>
    </row>
    <row r="32" ht="12.75">
      <c r="E32" s="2"/>
    </row>
    <row r="33" spans="1:6" ht="12.75">
      <c r="A33" s="10"/>
      <c r="B33" s="10"/>
      <c r="C33" s="10"/>
      <c r="D33" s="3"/>
      <c r="F33" s="3"/>
    </row>
    <row r="34" spans="1:4" ht="12.75">
      <c r="A34" s="10"/>
      <c r="B34" s="10"/>
      <c r="C34" s="10"/>
      <c r="D34" s="3"/>
    </row>
    <row r="35" spans="1:4" ht="12.75">
      <c r="A35" s="10"/>
      <c r="B35" s="10"/>
      <c r="C35" s="10"/>
      <c r="D35" s="3"/>
    </row>
    <row r="36" spans="1:8" ht="12.75">
      <c r="A36" s="10"/>
      <c r="B36" s="10"/>
      <c r="C36" s="10"/>
      <c r="D36" s="3"/>
      <c r="H36" s="3"/>
    </row>
    <row r="37" spans="1:4" ht="12.75">
      <c r="A37" s="10"/>
      <c r="B37" s="10"/>
      <c r="C37" s="10"/>
      <c r="D37" s="3"/>
    </row>
    <row r="38" spans="1:4" ht="12.75">
      <c r="A38" s="10"/>
      <c r="B38" s="10"/>
      <c r="C38" s="10"/>
      <c r="D38" s="3"/>
    </row>
    <row r="39" spans="1:4" ht="12.75">
      <c r="A39" s="10"/>
      <c r="B39" s="10"/>
      <c r="C39" s="10"/>
      <c r="D39" s="3"/>
    </row>
  </sheetData>
  <mergeCells count="2">
    <mergeCell ref="A3:I3"/>
    <mergeCell ref="D5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H20" sqref="H20"/>
    </sheetView>
  </sheetViews>
  <sheetFormatPr defaultColWidth="9.33203125" defaultRowHeight="10.5"/>
  <cols>
    <col min="1" max="1" width="4.33203125" style="91" customWidth="1"/>
    <col min="2" max="2" width="7" style="1" customWidth="1"/>
    <col min="3" max="3" width="51.66015625" style="1" customWidth="1"/>
    <col min="4" max="4" width="9.83203125" style="92" customWidth="1"/>
    <col min="5" max="5" width="13.33203125" style="2" bestFit="1" customWidth="1"/>
    <col min="6" max="6" width="15.16015625" style="3" bestFit="1" customWidth="1"/>
    <col min="7" max="7" width="8.83203125" style="2" bestFit="1" customWidth="1"/>
    <col min="8" max="8" width="13.33203125" style="2" bestFit="1" customWidth="1"/>
    <col min="9" max="9" width="18.16015625" style="2" bestFit="1" customWidth="1"/>
    <col min="10" max="10" width="8.83203125" style="2" bestFit="1" customWidth="1"/>
  </cols>
  <sheetData>
    <row r="1" spans="1:10" ht="12.75">
      <c r="A1" s="53"/>
      <c r="B1" s="5"/>
      <c r="C1" s="5"/>
      <c r="D1" s="54"/>
      <c r="E1" s="6"/>
      <c r="F1" s="7"/>
      <c r="G1" s="6"/>
      <c r="H1" s="6"/>
      <c r="I1" s="6"/>
      <c r="J1" s="8"/>
    </row>
    <row r="2" spans="1:10" ht="12.75">
      <c r="A2" s="55"/>
      <c r="B2" s="117" t="s">
        <v>48</v>
      </c>
      <c r="C2" s="117"/>
      <c r="D2" s="117"/>
      <c r="E2" s="117"/>
      <c r="F2" s="117"/>
      <c r="G2" s="117"/>
      <c r="H2" s="117"/>
      <c r="I2" s="117"/>
      <c r="J2" s="118"/>
    </row>
    <row r="3" spans="1:10" ht="12.75">
      <c r="A3" s="55"/>
      <c r="B3" s="10"/>
      <c r="C3" s="10"/>
      <c r="D3" s="56"/>
      <c r="E3" s="3"/>
      <c r="G3" s="11"/>
      <c r="H3" s="11"/>
      <c r="I3" s="11"/>
      <c r="J3" s="12"/>
    </row>
    <row r="4" spans="1:10" ht="12.75">
      <c r="A4" s="57"/>
      <c r="B4" s="14"/>
      <c r="C4" s="14"/>
      <c r="D4" s="58"/>
      <c r="E4" s="111" t="s">
        <v>169</v>
      </c>
      <c r="F4" s="112"/>
      <c r="G4" s="112"/>
      <c r="H4" s="112"/>
      <c r="I4" s="112"/>
      <c r="J4" s="113"/>
    </row>
    <row r="5" spans="1:10" ht="12.75">
      <c r="A5" s="55"/>
      <c r="B5" s="10"/>
      <c r="C5" s="10"/>
      <c r="D5" s="59"/>
      <c r="E5" s="114"/>
      <c r="F5" s="115"/>
      <c r="G5" s="115"/>
      <c r="H5" s="115"/>
      <c r="I5" s="115"/>
      <c r="J5" s="116"/>
    </row>
    <row r="6" spans="1:10" ht="12.75">
      <c r="A6" s="55"/>
      <c r="B6" s="10"/>
      <c r="C6" s="10"/>
      <c r="D6" s="59"/>
      <c r="E6" s="60"/>
      <c r="F6" s="60" t="s">
        <v>1</v>
      </c>
      <c r="G6" s="60"/>
      <c r="H6" s="60"/>
      <c r="I6" s="18" t="s">
        <v>2</v>
      </c>
      <c r="J6" s="20"/>
    </row>
    <row r="7" spans="1:10" ht="12.75">
      <c r="A7" s="55"/>
      <c r="B7" s="10"/>
      <c r="C7" s="47" t="s">
        <v>49</v>
      </c>
      <c r="D7" s="61" t="s">
        <v>4</v>
      </c>
      <c r="E7" s="62"/>
      <c r="F7" s="62" t="s">
        <v>5</v>
      </c>
      <c r="G7" s="63"/>
      <c r="H7" s="62"/>
      <c r="I7" s="24" t="s">
        <v>6</v>
      </c>
      <c r="J7" s="26"/>
    </row>
    <row r="8" spans="1:10" ht="12.75">
      <c r="A8" s="55"/>
      <c r="B8" s="10"/>
      <c r="C8" s="10"/>
      <c r="D8" s="59"/>
      <c r="E8" s="29" t="s">
        <v>7</v>
      </c>
      <c r="F8" s="29" t="s">
        <v>8</v>
      </c>
      <c r="G8" s="29" t="s">
        <v>9</v>
      </c>
      <c r="H8" s="29" t="s">
        <v>7</v>
      </c>
      <c r="I8" s="29" t="s">
        <v>8</v>
      </c>
      <c r="J8" s="64" t="s">
        <v>9</v>
      </c>
    </row>
    <row r="9" spans="1:10" ht="12.75">
      <c r="A9" s="65"/>
      <c r="B9" s="132" t="s">
        <v>107</v>
      </c>
      <c r="C9" s="45" t="s">
        <v>139</v>
      </c>
      <c r="D9" s="58" t="s">
        <v>50</v>
      </c>
      <c r="E9" s="66">
        <v>0</v>
      </c>
      <c r="F9" s="67">
        <v>0</v>
      </c>
      <c r="G9" s="67">
        <v>0</v>
      </c>
      <c r="H9" s="66">
        <v>0</v>
      </c>
      <c r="I9" s="67">
        <v>0</v>
      </c>
      <c r="J9" s="68">
        <v>0</v>
      </c>
    </row>
    <row r="10" spans="1:10" ht="12.75">
      <c r="A10" s="69"/>
      <c r="B10" s="70">
        <v>1.1</v>
      </c>
      <c r="C10" s="71" t="s">
        <v>135</v>
      </c>
      <c r="D10" s="59"/>
      <c r="E10" s="72">
        <v>0</v>
      </c>
      <c r="F10" s="73">
        <v>0</v>
      </c>
      <c r="G10" s="73">
        <v>0</v>
      </c>
      <c r="H10" s="72">
        <v>0</v>
      </c>
      <c r="I10" s="73">
        <v>0</v>
      </c>
      <c r="J10" s="74">
        <v>0</v>
      </c>
    </row>
    <row r="11" spans="1:10" ht="12.75">
      <c r="A11" s="69"/>
      <c r="B11" s="70">
        <v>1.2</v>
      </c>
      <c r="C11" s="71" t="s">
        <v>136</v>
      </c>
      <c r="D11" s="59"/>
      <c r="E11" s="75">
        <v>0</v>
      </c>
      <c r="F11" s="73">
        <v>0</v>
      </c>
      <c r="G11" s="73">
        <v>0</v>
      </c>
      <c r="H11" s="75">
        <v>0</v>
      </c>
      <c r="I11" s="73">
        <v>0</v>
      </c>
      <c r="J11" s="74">
        <v>0</v>
      </c>
    </row>
    <row r="12" spans="1:10" ht="12.75">
      <c r="A12" s="76"/>
      <c r="B12" s="132" t="s">
        <v>108</v>
      </c>
      <c r="C12" s="45" t="s">
        <v>137</v>
      </c>
      <c r="D12" s="59" t="s">
        <v>51</v>
      </c>
      <c r="E12" s="77">
        <v>0</v>
      </c>
      <c r="F12" s="67">
        <v>638</v>
      </c>
      <c r="G12" s="67">
        <v>638</v>
      </c>
      <c r="H12" s="77">
        <v>0</v>
      </c>
      <c r="I12" s="67">
        <v>271</v>
      </c>
      <c r="J12" s="68">
        <v>271</v>
      </c>
    </row>
    <row r="13" spans="1:10" ht="12.75">
      <c r="A13" s="69"/>
      <c r="B13" s="132" t="s">
        <v>109</v>
      </c>
      <c r="C13" s="78" t="s">
        <v>138</v>
      </c>
      <c r="D13" s="44" t="s">
        <v>53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8">
        <v>0</v>
      </c>
    </row>
    <row r="14" spans="1:10" ht="12.75">
      <c r="A14" s="69"/>
      <c r="B14" s="132" t="s">
        <v>110</v>
      </c>
      <c r="C14" s="45" t="s">
        <v>140</v>
      </c>
      <c r="D14" s="80"/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4">
        <v>0</v>
      </c>
    </row>
    <row r="15" spans="1:10" ht="12.75">
      <c r="A15" s="69"/>
      <c r="B15" s="132" t="s">
        <v>111</v>
      </c>
      <c r="C15" s="78" t="s">
        <v>141</v>
      </c>
      <c r="D15" s="59" t="s">
        <v>52</v>
      </c>
      <c r="E15" s="67">
        <v>0</v>
      </c>
      <c r="F15" s="67">
        <v>87813</v>
      </c>
      <c r="G15" s="67">
        <v>87813</v>
      </c>
      <c r="H15" s="67">
        <v>0</v>
      </c>
      <c r="I15" s="67">
        <v>27221</v>
      </c>
      <c r="J15" s="68">
        <v>27221</v>
      </c>
    </row>
    <row r="16" spans="1:10" ht="12.75">
      <c r="A16" s="69"/>
      <c r="B16" s="132" t="s">
        <v>112</v>
      </c>
      <c r="C16" s="78" t="s">
        <v>142</v>
      </c>
      <c r="D16" s="59" t="s">
        <v>52</v>
      </c>
      <c r="E16" s="67">
        <v>0</v>
      </c>
      <c r="F16" s="67">
        <v>0</v>
      </c>
      <c r="G16" s="67">
        <f>+E16+F16</f>
        <v>0</v>
      </c>
      <c r="H16" s="67">
        <v>0</v>
      </c>
      <c r="I16" s="67">
        <v>0</v>
      </c>
      <c r="J16" s="68">
        <f>+I16+H16</f>
        <v>0</v>
      </c>
    </row>
    <row r="17" spans="1:10" ht="12.75">
      <c r="A17" s="69"/>
      <c r="B17" s="132" t="s">
        <v>113</v>
      </c>
      <c r="C17" s="78" t="s">
        <v>143</v>
      </c>
      <c r="D17" s="59"/>
      <c r="E17" s="67">
        <v>6012</v>
      </c>
      <c r="F17" s="67">
        <v>0</v>
      </c>
      <c r="G17" s="67">
        <v>6012</v>
      </c>
      <c r="H17" s="67">
        <v>2504</v>
      </c>
      <c r="I17" s="67">
        <v>0</v>
      </c>
      <c r="J17" s="68">
        <v>2504</v>
      </c>
    </row>
    <row r="18" spans="1:10" ht="12.75">
      <c r="A18" s="69"/>
      <c r="B18" s="132" t="s">
        <v>120</v>
      </c>
      <c r="C18" s="78" t="s">
        <v>144</v>
      </c>
      <c r="D18" s="59"/>
      <c r="E18" s="67">
        <v>605</v>
      </c>
      <c r="F18" s="67">
        <v>0</v>
      </c>
      <c r="G18" s="67">
        <f>+F18+E18</f>
        <v>605</v>
      </c>
      <c r="H18" s="67">
        <v>207</v>
      </c>
      <c r="I18" s="67">
        <v>0</v>
      </c>
      <c r="J18" s="68">
        <f>+I18+H18</f>
        <v>207</v>
      </c>
    </row>
    <row r="19" spans="1:10" ht="12.75">
      <c r="A19" s="69"/>
      <c r="B19" s="132" t="s">
        <v>122</v>
      </c>
      <c r="C19" s="78" t="s">
        <v>145</v>
      </c>
      <c r="D19" s="59"/>
      <c r="E19" s="67">
        <v>0</v>
      </c>
      <c r="F19" s="67">
        <v>0</v>
      </c>
      <c r="G19" s="67">
        <f>+F19+E19</f>
        <v>0</v>
      </c>
      <c r="H19" s="67">
        <v>0</v>
      </c>
      <c r="I19" s="67">
        <v>0</v>
      </c>
      <c r="J19" s="68">
        <f>+I19+H19</f>
        <v>0</v>
      </c>
    </row>
    <row r="20" spans="1:10" ht="12.75">
      <c r="A20" s="69"/>
      <c r="B20" s="132" t="s">
        <v>124</v>
      </c>
      <c r="C20" s="78" t="s">
        <v>146</v>
      </c>
      <c r="D20" s="59"/>
      <c r="E20" s="67">
        <f>3422+15498-605</f>
        <v>18315</v>
      </c>
      <c r="F20" s="67">
        <v>80</v>
      </c>
      <c r="G20" s="67">
        <f>+F20+E20</f>
        <v>18395</v>
      </c>
      <c r="H20" s="67">
        <f>169+1382+15337+3238-207</f>
        <v>19919</v>
      </c>
      <c r="I20" s="67">
        <v>0</v>
      </c>
      <c r="J20" s="68">
        <f>+I20+H20</f>
        <v>19919</v>
      </c>
    </row>
    <row r="21" spans="1:10" ht="12.75">
      <c r="A21" s="69"/>
      <c r="B21" s="132" t="s">
        <v>126</v>
      </c>
      <c r="C21" s="78" t="s">
        <v>147</v>
      </c>
      <c r="D21" s="59"/>
      <c r="E21" s="67"/>
      <c r="F21" s="67"/>
      <c r="G21" s="67">
        <f>+F21+E21</f>
        <v>0</v>
      </c>
      <c r="H21" s="67">
        <v>0</v>
      </c>
      <c r="I21" s="67">
        <v>0</v>
      </c>
      <c r="J21" s="68">
        <f>+I21+H21</f>
        <v>0</v>
      </c>
    </row>
    <row r="22" spans="1:10" ht="12.75">
      <c r="A22" s="69"/>
      <c r="B22" s="132" t="s">
        <v>127</v>
      </c>
      <c r="C22" s="78" t="s">
        <v>148</v>
      </c>
      <c r="D22" s="59" t="s">
        <v>54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8">
        <v>0</v>
      </c>
    </row>
    <row r="23" spans="1:10" ht="12.75">
      <c r="A23" s="76"/>
      <c r="B23" s="132" t="s">
        <v>129</v>
      </c>
      <c r="C23" s="45" t="s">
        <v>167</v>
      </c>
      <c r="D23" s="59" t="s">
        <v>55</v>
      </c>
      <c r="E23" s="35">
        <f>+SUM(E24:E34)-E24</f>
        <v>51227</v>
      </c>
      <c r="F23" s="35">
        <f>+SUM(F24:F34)</f>
        <v>0</v>
      </c>
      <c r="G23" s="35">
        <f>+F23+E23</f>
        <v>51227</v>
      </c>
      <c r="H23" s="35">
        <v>48710</v>
      </c>
      <c r="I23" s="41">
        <v>0</v>
      </c>
      <c r="J23" s="36">
        <v>48710</v>
      </c>
    </row>
    <row r="24" spans="1:10" ht="12.75">
      <c r="A24" s="76"/>
      <c r="B24" s="81">
        <v>13.1</v>
      </c>
      <c r="C24" s="79" t="s">
        <v>162</v>
      </c>
      <c r="D24" s="59"/>
      <c r="E24" s="73">
        <v>50000</v>
      </c>
      <c r="F24" s="73">
        <v>0</v>
      </c>
      <c r="G24" s="73">
        <v>50000</v>
      </c>
      <c r="H24" s="73">
        <v>50000</v>
      </c>
      <c r="I24" s="73">
        <v>0</v>
      </c>
      <c r="J24" s="74">
        <v>50000</v>
      </c>
    </row>
    <row r="25" spans="1:10" ht="12.75">
      <c r="A25" s="76"/>
      <c r="B25" s="52" t="s">
        <v>150</v>
      </c>
      <c r="C25" s="79" t="s">
        <v>162</v>
      </c>
      <c r="D25" s="59"/>
      <c r="E25" s="73">
        <v>50000</v>
      </c>
      <c r="F25" s="73">
        <v>0</v>
      </c>
      <c r="G25" s="67">
        <f>+F25+E25</f>
        <v>50000</v>
      </c>
      <c r="H25" s="67">
        <v>0</v>
      </c>
      <c r="I25" s="67">
        <v>0</v>
      </c>
      <c r="J25" s="68">
        <f>+I25+H25</f>
        <v>0</v>
      </c>
    </row>
    <row r="26" spans="1:10" ht="12.75">
      <c r="A26" s="76"/>
      <c r="B26" s="52" t="s">
        <v>151</v>
      </c>
      <c r="C26" s="79" t="s">
        <v>163</v>
      </c>
      <c r="D26" s="59"/>
      <c r="E26" s="73">
        <v>0</v>
      </c>
      <c r="F26" s="73">
        <v>0</v>
      </c>
      <c r="G26" s="67">
        <f>+F26+E26</f>
        <v>0</v>
      </c>
      <c r="H26" s="67">
        <v>0</v>
      </c>
      <c r="I26" s="67">
        <v>0</v>
      </c>
      <c r="J26" s="68">
        <f>+I26+H26</f>
        <v>0</v>
      </c>
    </row>
    <row r="27" spans="1:10" ht="12.75">
      <c r="A27" s="76"/>
      <c r="B27" s="81" t="s">
        <v>149</v>
      </c>
      <c r="C27" s="79" t="s">
        <v>161</v>
      </c>
      <c r="D27" s="80"/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4">
        <v>0</v>
      </c>
    </row>
    <row r="28" spans="1:10" ht="12.75">
      <c r="A28" s="76"/>
      <c r="B28" s="81" t="s">
        <v>35</v>
      </c>
      <c r="C28" s="79" t="s">
        <v>160</v>
      </c>
      <c r="D28" s="80"/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4">
        <v>0</v>
      </c>
    </row>
    <row r="29" spans="1:10" ht="12.75">
      <c r="A29" s="76"/>
      <c r="B29" s="81" t="s">
        <v>152</v>
      </c>
      <c r="C29" s="79" t="s">
        <v>159</v>
      </c>
      <c r="D29" s="80"/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4">
        <v>0</v>
      </c>
    </row>
    <row r="30" spans="1:10" ht="12.75">
      <c r="A30" s="76"/>
      <c r="B30" s="81" t="s">
        <v>153</v>
      </c>
      <c r="C30" s="79" t="s">
        <v>154</v>
      </c>
      <c r="D30" s="80"/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4">
        <v>0</v>
      </c>
    </row>
    <row r="31" spans="1:10" ht="12.75">
      <c r="A31" s="76"/>
      <c r="B31" s="81" t="s">
        <v>155</v>
      </c>
      <c r="C31" s="79" t="s">
        <v>158</v>
      </c>
      <c r="D31" s="80" t="s">
        <v>56</v>
      </c>
      <c r="E31" s="73">
        <v>324</v>
      </c>
      <c r="F31" s="73">
        <v>0</v>
      </c>
      <c r="G31" s="73">
        <v>324</v>
      </c>
      <c r="H31" s="73">
        <v>39</v>
      </c>
      <c r="I31" s="73">
        <v>0</v>
      </c>
      <c r="J31" s="74">
        <v>39</v>
      </c>
    </row>
    <row r="32" spans="1:10" ht="12.75">
      <c r="A32" s="76"/>
      <c r="B32" s="81" t="s">
        <v>156</v>
      </c>
      <c r="C32" s="79" t="s">
        <v>157</v>
      </c>
      <c r="D32" s="80" t="s">
        <v>56</v>
      </c>
      <c r="E32" s="73">
        <v>6514</v>
      </c>
      <c r="F32" s="73">
        <v>0</v>
      </c>
      <c r="G32" s="73">
        <f>+F32+E32</f>
        <v>6514</v>
      </c>
      <c r="H32" s="73">
        <v>1104</v>
      </c>
      <c r="I32" s="73">
        <v>0</v>
      </c>
      <c r="J32" s="74">
        <f>+H32+I32</f>
        <v>1104</v>
      </c>
    </row>
    <row r="33" spans="1:10" ht="12.75">
      <c r="A33" s="76"/>
      <c r="B33" s="81" t="s">
        <v>164</v>
      </c>
      <c r="C33" s="79" t="s">
        <v>165</v>
      </c>
      <c r="D33" s="80" t="s">
        <v>56</v>
      </c>
      <c r="E33" s="73">
        <v>-5611</v>
      </c>
      <c r="F33" s="73">
        <v>0</v>
      </c>
      <c r="G33" s="73">
        <f>+F33+E33</f>
        <v>-5611</v>
      </c>
      <c r="H33" s="73">
        <v>-2433</v>
      </c>
      <c r="I33" s="73">
        <v>0</v>
      </c>
      <c r="J33" s="74">
        <f>+H33+I33</f>
        <v>-2433</v>
      </c>
    </row>
    <row r="34" spans="1:10" ht="12.75">
      <c r="A34" s="76"/>
      <c r="B34" s="81">
        <v>13.9</v>
      </c>
      <c r="C34" s="79" t="s">
        <v>166</v>
      </c>
      <c r="D34" s="80" t="s">
        <v>57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4">
        <v>0</v>
      </c>
    </row>
    <row r="35" spans="1:10" ht="12.75">
      <c r="A35" s="76"/>
      <c r="B35" s="82"/>
      <c r="C35" s="52"/>
      <c r="D35" s="59"/>
      <c r="E35" s="40"/>
      <c r="F35" s="40"/>
      <c r="G35" s="40"/>
      <c r="H35" s="40"/>
      <c r="I35" s="40"/>
      <c r="J35" s="42"/>
    </row>
    <row r="36" spans="1:10" ht="13.5" thickBot="1">
      <c r="A36" s="83"/>
      <c r="B36" s="84"/>
      <c r="C36" s="49" t="s">
        <v>58</v>
      </c>
      <c r="D36" s="85"/>
      <c r="E36" s="51">
        <f>SUM(E9:E23)-E10-E11</f>
        <v>76159</v>
      </c>
      <c r="F36" s="51">
        <f>SUM(F9:F23)-F10-F11</f>
        <v>88531</v>
      </c>
      <c r="G36" s="51">
        <f>+F36+E36</f>
        <v>164690</v>
      </c>
      <c r="H36" s="51">
        <v>71340</v>
      </c>
      <c r="I36" s="51">
        <v>27624</v>
      </c>
      <c r="J36" s="130">
        <v>98964</v>
      </c>
    </row>
    <row r="37" spans="1:7" ht="12.75">
      <c r="A37" s="86"/>
      <c r="B37" s="82"/>
      <c r="C37" s="52"/>
      <c r="D37" s="56"/>
      <c r="E37" s="3"/>
      <c r="G37" s="87"/>
    </row>
    <row r="38" spans="1:4" ht="12.75">
      <c r="A38" s="89"/>
      <c r="B38" s="47"/>
      <c r="C38" s="47"/>
      <c r="D38" s="56"/>
    </row>
    <row r="39" spans="1:4" ht="12.75">
      <c r="A39" s="90"/>
      <c r="B39" s="10"/>
      <c r="C39" s="10"/>
      <c r="D39" s="56"/>
    </row>
    <row r="40" spans="1:4" ht="12.75">
      <c r="A40" s="90"/>
      <c r="B40" s="10"/>
      <c r="C40" s="10"/>
      <c r="D40" s="56"/>
    </row>
    <row r="41" spans="1:4" ht="12.75">
      <c r="A41" s="89"/>
      <c r="B41" s="47"/>
      <c r="C41" s="47"/>
      <c r="D41" s="56"/>
    </row>
    <row r="42" spans="1:4" ht="12.75">
      <c r="A42" s="90"/>
      <c r="B42" s="10"/>
      <c r="C42" s="10"/>
      <c r="D42" s="56"/>
    </row>
    <row r="43" spans="1:4" ht="12.75">
      <c r="A43" s="90"/>
      <c r="B43" s="10"/>
      <c r="C43" s="10"/>
      <c r="D43" s="56"/>
    </row>
    <row r="44" spans="1:4" ht="12.75">
      <c r="A44" s="90"/>
      <c r="B44" s="10"/>
      <c r="C44" s="10"/>
      <c r="D44" s="56"/>
    </row>
    <row r="45" spans="1:4" ht="12.75">
      <c r="A45" s="90"/>
      <c r="B45" s="10"/>
      <c r="C45" s="10"/>
      <c r="D45" s="56"/>
    </row>
    <row r="46" spans="1:4" ht="12.75">
      <c r="A46" s="86"/>
      <c r="B46" s="10"/>
      <c r="C46" s="52"/>
      <c r="D46" s="56"/>
    </row>
    <row r="47" spans="1:4" ht="12.75">
      <c r="A47" s="86"/>
      <c r="B47" s="10"/>
      <c r="C47" s="52"/>
      <c r="D47" s="56"/>
    </row>
    <row r="48" spans="1:4" ht="12.75">
      <c r="A48" s="86"/>
      <c r="B48" s="10"/>
      <c r="C48" s="52"/>
      <c r="D48" s="56"/>
    </row>
    <row r="49" spans="1:4" ht="12.75">
      <c r="A49" s="86"/>
      <c r="B49" s="10"/>
      <c r="C49" s="52"/>
      <c r="D49" s="56"/>
    </row>
    <row r="50" spans="1:4" ht="12.75">
      <c r="A50" s="86"/>
      <c r="B50" s="10"/>
      <c r="C50" s="81"/>
      <c r="D50" s="88"/>
    </row>
    <row r="51" spans="1:4" ht="12.75">
      <c r="A51" s="86"/>
      <c r="B51" s="10"/>
      <c r="C51" s="52"/>
      <c r="D51" s="56"/>
    </row>
    <row r="52" spans="1:4" ht="12.75">
      <c r="A52" s="86"/>
      <c r="B52" s="10"/>
      <c r="C52" s="52"/>
      <c r="D52" s="56"/>
    </row>
    <row r="53" spans="1:4" ht="12.75">
      <c r="A53" s="86"/>
      <c r="B53" s="10"/>
      <c r="C53" s="52"/>
      <c r="D53" s="56"/>
    </row>
  </sheetData>
  <mergeCells count="2">
    <mergeCell ref="B2:J2"/>
    <mergeCell ref="E4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H17" sqref="H17"/>
    </sheetView>
  </sheetViews>
  <sheetFormatPr defaultColWidth="9.33203125" defaultRowHeight="10.5"/>
  <cols>
    <col min="1" max="1" width="6" style="1" customWidth="1"/>
    <col min="2" max="2" width="7.5" style="1" customWidth="1"/>
    <col min="3" max="3" width="43.66015625" style="1" customWidth="1"/>
    <col min="4" max="4" width="9.5" style="1" customWidth="1"/>
    <col min="5" max="5" width="31.5" style="2" customWidth="1"/>
    <col min="6" max="6" width="33.5" style="2" customWidth="1"/>
  </cols>
  <sheetData>
    <row r="1" spans="1:6" ht="12.75">
      <c r="A1" s="4"/>
      <c r="B1" s="5"/>
      <c r="C1" s="5"/>
      <c r="D1" s="5"/>
      <c r="E1" s="6"/>
      <c r="F1" s="8"/>
    </row>
    <row r="2" spans="1:6" ht="12.75">
      <c r="A2" s="119" t="s">
        <v>59</v>
      </c>
      <c r="B2" s="120"/>
      <c r="C2" s="120"/>
      <c r="D2" s="120"/>
      <c r="E2" s="120"/>
      <c r="F2" s="121"/>
    </row>
    <row r="3" spans="1:6" ht="12.75">
      <c r="A3" s="93"/>
      <c r="B3" s="94"/>
      <c r="C3" s="94"/>
      <c r="D3" s="10"/>
      <c r="E3" s="3"/>
      <c r="F3" s="95"/>
    </row>
    <row r="4" spans="1:6" ht="12.75">
      <c r="A4" s="9"/>
      <c r="B4" s="10"/>
      <c r="C4" s="10"/>
      <c r="D4" s="15"/>
      <c r="E4" s="111" t="s">
        <v>169</v>
      </c>
      <c r="F4" s="113"/>
    </row>
    <row r="5" spans="1:6" ht="12.75">
      <c r="A5" s="9"/>
      <c r="B5" s="10"/>
      <c r="C5" s="10"/>
      <c r="D5" s="16"/>
      <c r="E5" s="99"/>
      <c r="F5" s="122"/>
    </row>
    <row r="6" spans="1:6" ht="12.75">
      <c r="A6" s="9"/>
      <c r="B6" s="47" t="s">
        <v>168</v>
      </c>
      <c r="C6" s="10"/>
      <c r="D6" s="96" t="s">
        <v>4</v>
      </c>
      <c r="E6" s="97" t="s">
        <v>60</v>
      </c>
      <c r="F6" s="133" t="s">
        <v>61</v>
      </c>
    </row>
    <row r="7" spans="1:6" ht="12.75">
      <c r="A7" s="93"/>
      <c r="B7" s="94"/>
      <c r="C7" s="98"/>
      <c r="D7" s="100"/>
      <c r="E7" s="97" t="s">
        <v>62</v>
      </c>
      <c r="F7" s="133" t="s">
        <v>63</v>
      </c>
    </row>
    <row r="8" spans="1:6" ht="12.75">
      <c r="A8" s="46"/>
      <c r="B8" s="101" t="s">
        <v>10</v>
      </c>
      <c r="C8" s="102" t="s">
        <v>64</v>
      </c>
      <c r="D8" s="32" t="s">
        <v>65</v>
      </c>
      <c r="E8" s="35">
        <f>+SUM(E9:E13)</f>
        <v>9651</v>
      </c>
      <c r="F8" s="36">
        <f>+SUM(F9:F13)</f>
        <v>15432</v>
      </c>
    </row>
    <row r="9" spans="1:6" ht="12.75">
      <c r="A9" s="9"/>
      <c r="B9" s="103" t="s">
        <v>66</v>
      </c>
      <c r="C9" s="104" t="s">
        <v>67</v>
      </c>
      <c r="D9" s="27"/>
      <c r="E9" s="73">
        <v>0</v>
      </c>
      <c r="F9" s="74">
        <v>0</v>
      </c>
    </row>
    <row r="10" spans="1:6" ht="12.75">
      <c r="A10" s="9"/>
      <c r="B10" s="103" t="s">
        <v>68</v>
      </c>
      <c r="C10" s="104" t="s">
        <v>69</v>
      </c>
      <c r="D10" s="27"/>
      <c r="E10" s="73">
        <f>5047</f>
        <v>5047</v>
      </c>
      <c r="F10" s="74">
        <f>822</f>
        <v>822</v>
      </c>
    </row>
    <row r="11" spans="1:6" ht="12.75">
      <c r="A11" s="9"/>
      <c r="B11" s="103">
        <v>1.3</v>
      </c>
      <c r="C11" s="104" t="s">
        <v>70</v>
      </c>
      <c r="D11" s="27"/>
      <c r="E11" s="73">
        <v>4343</v>
      </c>
      <c r="F11" s="74">
        <v>14506</v>
      </c>
    </row>
    <row r="12" spans="1:6" ht="12.75">
      <c r="A12" s="9"/>
      <c r="B12" s="103">
        <v>1.4</v>
      </c>
      <c r="C12" s="104" t="s">
        <v>71</v>
      </c>
      <c r="D12" s="27"/>
      <c r="E12" s="73">
        <v>0</v>
      </c>
      <c r="F12" s="74">
        <v>0</v>
      </c>
    </row>
    <row r="13" spans="1:6" ht="12.75">
      <c r="A13" s="9"/>
      <c r="B13" s="103">
        <v>1.5</v>
      </c>
      <c r="C13" s="104" t="s">
        <v>72</v>
      </c>
      <c r="D13" s="39"/>
      <c r="E13" s="73">
        <f>218+43</f>
        <v>261</v>
      </c>
      <c r="F13" s="74">
        <f>1+103</f>
        <v>104</v>
      </c>
    </row>
    <row r="14" spans="1:6" ht="12.75">
      <c r="A14" s="46"/>
      <c r="B14" s="101" t="s">
        <v>13</v>
      </c>
      <c r="C14" s="102" t="s">
        <v>73</v>
      </c>
      <c r="D14" s="27" t="s">
        <v>74</v>
      </c>
      <c r="E14" s="67">
        <f>+SUM(E15:E18)</f>
        <v>-775</v>
      </c>
      <c r="F14" s="68">
        <f>+SUM(F15:F18)</f>
        <v>-6296</v>
      </c>
    </row>
    <row r="15" spans="1:6" ht="12.75">
      <c r="A15" s="9"/>
      <c r="B15" s="103" t="s">
        <v>16</v>
      </c>
      <c r="C15" s="104" t="s">
        <v>75</v>
      </c>
      <c r="D15" s="27"/>
      <c r="E15" s="73">
        <v>0</v>
      </c>
      <c r="F15" s="74">
        <v>0</v>
      </c>
    </row>
    <row r="16" spans="1:6" ht="12.75">
      <c r="A16" s="9"/>
      <c r="B16" s="103" t="s">
        <v>17</v>
      </c>
      <c r="C16" s="104" t="s">
        <v>76</v>
      </c>
      <c r="D16" s="39"/>
      <c r="E16" s="73">
        <v>-174</v>
      </c>
      <c r="F16" s="74">
        <v>-2822</v>
      </c>
    </row>
    <row r="17" spans="1:6" ht="12.75">
      <c r="A17" s="9"/>
      <c r="B17" s="103">
        <v>2.3</v>
      </c>
      <c r="C17" s="104" t="s">
        <v>170</v>
      </c>
      <c r="D17" s="27"/>
      <c r="E17" s="73">
        <v>0</v>
      </c>
      <c r="F17" s="74">
        <v>0</v>
      </c>
    </row>
    <row r="18" spans="1:6" ht="12.75">
      <c r="A18" s="9"/>
      <c r="B18" s="103" t="s">
        <v>77</v>
      </c>
      <c r="C18" s="104" t="s">
        <v>78</v>
      </c>
      <c r="D18" s="39"/>
      <c r="E18" s="73">
        <v>-601</v>
      </c>
      <c r="F18" s="74">
        <v>-3474</v>
      </c>
    </row>
    <row r="19" spans="1:6" ht="12.75">
      <c r="A19" s="46"/>
      <c r="B19" s="101" t="s">
        <v>18</v>
      </c>
      <c r="C19" s="102" t="s">
        <v>79</v>
      </c>
      <c r="D19" s="27"/>
      <c r="E19" s="66">
        <f>+E8+E14</f>
        <v>8876</v>
      </c>
      <c r="F19" s="134">
        <f>+F8+F14</f>
        <v>9136</v>
      </c>
    </row>
    <row r="20" spans="1:6" ht="25.5">
      <c r="A20" s="46"/>
      <c r="B20" s="101" t="s">
        <v>20</v>
      </c>
      <c r="C20" s="102" t="s">
        <v>80</v>
      </c>
      <c r="D20" s="27"/>
      <c r="E20" s="66">
        <f>+E21+E22</f>
        <v>7054</v>
      </c>
      <c r="F20" s="134">
        <f>+F21+F22</f>
        <v>5784</v>
      </c>
    </row>
    <row r="21" spans="1:6" ht="12.75">
      <c r="A21" s="9"/>
      <c r="B21" s="103" t="s">
        <v>21</v>
      </c>
      <c r="C21" s="103" t="s">
        <v>81</v>
      </c>
      <c r="D21" s="27"/>
      <c r="E21" s="75">
        <v>7651</v>
      </c>
      <c r="F21" s="135">
        <v>6537</v>
      </c>
    </row>
    <row r="22" spans="1:6" ht="12.75">
      <c r="A22" s="9"/>
      <c r="B22" s="103" t="s">
        <v>22</v>
      </c>
      <c r="C22" s="103" t="s">
        <v>82</v>
      </c>
      <c r="D22" s="27"/>
      <c r="E22" s="73">
        <v>-597</v>
      </c>
      <c r="F22" s="74">
        <v>-753</v>
      </c>
    </row>
    <row r="23" spans="1:6" ht="12.75">
      <c r="A23" s="46"/>
      <c r="B23" s="101" t="s">
        <v>23</v>
      </c>
      <c r="C23" s="102" t="s">
        <v>84</v>
      </c>
      <c r="D23" s="27" t="s">
        <v>85</v>
      </c>
      <c r="E23" s="66">
        <f>+E24+E25</f>
        <v>1982</v>
      </c>
      <c r="F23" s="134">
        <f>+F24+F25</f>
        <v>3395</v>
      </c>
    </row>
    <row r="24" spans="1:6" ht="12.75">
      <c r="A24" s="9"/>
      <c r="B24" s="103">
        <v>5.1</v>
      </c>
      <c r="C24" s="104" t="s">
        <v>86</v>
      </c>
      <c r="D24" s="27"/>
      <c r="E24" s="73">
        <f>3172-8036</f>
        <v>-4864</v>
      </c>
      <c r="F24" s="74">
        <f>1273+13</f>
        <v>1286</v>
      </c>
    </row>
    <row r="25" spans="1:6" ht="12.75">
      <c r="A25" s="9"/>
      <c r="B25" s="103">
        <v>5.2</v>
      </c>
      <c r="C25" s="104" t="s">
        <v>87</v>
      </c>
      <c r="D25" s="27"/>
      <c r="E25" s="73">
        <v>6846</v>
      </c>
      <c r="F25" s="74">
        <v>2109</v>
      </c>
    </row>
    <row r="26" spans="1:6" ht="12.75">
      <c r="A26" s="46"/>
      <c r="B26" s="101" t="s">
        <v>24</v>
      </c>
      <c r="C26" s="102" t="s">
        <v>88</v>
      </c>
      <c r="D26" s="27" t="s">
        <v>89</v>
      </c>
      <c r="E26" s="67">
        <f>+SUM(E27:E30)</f>
        <v>8404</v>
      </c>
      <c r="F26" s="68">
        <f>+SUM(F27:F30)</f>
        <v>3259</v>
      </c>
    </row>
    <row r="27" spans="1:6" ht="12.75">
      <c r="A27" s="46"/>
      <c r="B27" s="103">
        <v>6.1</v>
      </c>
      <c r="C27" s="104" t="s">
        <v>176</v>
      </c>
      <c r="D27" s="27"/>
      <c r="E27" s="67">
        <v>0</v>
      </c>
      <c r="F27" s="68">
        <v>0</v>
      </c>
    </row>
    <row r="28" spans="1:6" ht="12.75">
      <c r="A28" s="46"/>
      <c r="B28" s="103">
        <v>6.2</v>
      </c>
      <c r="C28" s="104" t="s">
        <v>172</v>
      </c>
      <c r="D28" s="27"/>
      <c r="E28" s="67">
        <v>0</v>
      </c>
      <c r="F28" s="68">
        <v>0</v>
      </c>
    </row>
    <row r="29" spans="1:6" ht="12.75">
      <c r="A29" s="46"/>
      <c r="B29" s="103">
        <v>6.3</v>
      </c>
      <c r="C29" s="104" t="s">
        <v>173</v>
      </c>
      <c r="D29" s="27"/>
      <c r="E29" s="67">
        <v>0</v>
      </c>
      <c r="F29" s="68">
        <v>0</v>
      </c>
    </row>
    <row r="30" spans="1:6" ht="12.75">
      <c r="A30" s="46"/>
      <c r="B30" s="103">
        <v>6.4</v>
      </c>
      <c r="C30" s="104" t="s">
        <v>174</v>
      </c>
      <c r="D30" s="27"/>
      <c r="E30" s="73">
        <v>8404</v>
      </c>
      <c r="F30" s="74">
        <v>3259</v>
      </c>
    </row>
    <row r="31" spans="1:6" ht="25.5">
      <c r="A31" s="46"/>
      <c r="B31" s="101" t="s">
        <v>26</v>
      </c>
      <c r="C31" s="102" t="s">
        <v>175</v>
      </c>
      <c r="D31" s="27"/>
      <c r="E31" s="66">
        <f>+E19+E20+E23+E26</f>
        <v>26316</v>
      </c>
      <c r="F31" s="134">
        <f>+F19+F20+F23+F26</f>
        <v>21574</v>
      </c>
    </row>
    <row r="32" spans="1:6" ht="25.5">
      <c r="A32" s="46"/>
      <c r="B32" s="101" t="s">
        <v>27</v>
      </c>
      <c r="C32" s="102" t="s">
        <v>90</v>
      </c>
      <c r="D32" s="27" t="s">
        <v>91</v>
      </c>
      <c r="E32" s="67">
        <v>-4724</v>
      </c>
      <c r="F32" s="68">
        <v>-8049</v>
      </c>
    </row>
    <row r="33" spans="1:6" ht="12.75">
      <c r="A33" s="46"/>
      <c r="B33" s="101" t="s">
        <v>29</v>
      </c>
      <c r="C33" s="102" t="s">
        <v>92</v>
      </c>
      <c r="D33" s="27" t="s">
        <v>93</v>
      </c>
      <c r="E33" s="67">
        <f>+SUM(E34:E37)</f>
        <v>-18255</v>
      </c>
      <c r="F33" s="68">
        <f>+SUM(F34:F37)</f>
        <v>-14545</v>
      </c>
    </row>
    <row r="34" spans="1:6" ht="12.75">
      <c r="A34" s="46"/>
      <c r="B34" s="103">
        <v>9.1</v>
      </c>
      <c r="C34" s="104" t="s">
        <v>171</v>
      </c>
      <c r="D34" s="27"/>
      <c r="E34" s="67">
        <v>0</v>
      </c>
      <c r="F34" s="68">
        <v>0</v>
      </c>
    </row>
    <row r="35" spans="1:6" ht="12.75">
      <c r="A35" s="46"/>
      <c r="B35" s="103">
        <v>9.2</v>
      </c>
      <c r="C35" s="104" t="s">
        <v>177</v>
      </c>
      <c r="D35" s="27"/>
      <c r="E35" s="67">
        <v>0</v>
      </c>
      <c r="F35" s="68">
        <v>0</v>
      </c>
    </row>
    <row r="36" spans="1:6" ht="12.75">
      <c r="A36" s="46"/>
      <c r="B36" s="103">
        <v>9.3</v>
      </c>
      <c r="C36" s="104" t="s">
        <v>178</v>
      </c>
      <c r="D36" s="27"/>
      <c r="E36" s="67">
        <v>0</v>
      </c>
      <c r="F36" s="68">
        <v>0</v>
      </c>
    </row>
    <row r="37" spans="1:6" ht="12.75">
      <c r="A37" s="46"/>
      <c r="B37" s="103">
        <v>9.4</v>
      </c>
      <c r="C37" s="104" t="s">
        <v>179</v>
      </c>
      <c r="D37" s="27"/>
      <c r="E37" s="67">
        <v>-18255</v>
      </c>
      <c r="F37" s="68">
        <v>-14545</v>
      </c>
    </row>
    <row r="38" spans="1:6" ht="12.75">
      <c r="A38" s="46"/>
      <c r="B38" s="101" t="s">
        <v>30</v>
      </c>
      <c r="C38" s="102" t="s">
        <v>180</v>
      </c>
      <c r="D38" s="27"/>
      <c r="E38" s="67">
        <f>+E31+E32+E33</f>
        <v>3337</v>
      </c>
      <c r="F38" s="68">
        <f>+F31+F32+F33</f>
        <v>-1020</v>
      </c>
    </row>
    <row r="39" spans="1:6" ht="12.75">
      <c r="A39" s="46"/>
      <c r="B39" s="101" t="s">
        <v>32</v>
      </c>
      <c r="C39" s="102" t="s">
        <v>83</v>
      </c>
      <c r="D39" s="27"/>
      <c r="E39" s="67">
        <v>0</v>
      </c>
      <c r="F39" s="68">
        <v>0</v>
      </c>
    </row>
    <row r="40" spans="1:6" ht="25.5">
      <c r="A40" s="46"/>
      <c r="B40" s="101" t="s">
        <v>33</v>
      </c>
      <c r="C40" s="102" t="s">
        <v>94</v>
      </c>
      <c r="D40" s="39"/>
      <c r="E40" s="73">
        <v>0</v>
      </c>
      <c r="F40" s="74">
        <v>0</v>
      </c>
    </row>
    <row r="41" spans="1:6" ht="12.75">
      <c r="A41" s="46"/>
      <c r="B41" s="101" t="s">
        <v>34</v>
      </c>
      <c r="C41" s="102" t="s">
        <v>181</v>
      </c>
      <c r="D41" s="27" t="s">
        <v>95</v>
      </c>
      <c r="E41" s="67">
        <f>+E38+E39+E40</f>
        <v>3337</v>
      </c>
      <c r="F41" s="68">
        <f>+F38+F39+F40</f>
        <v>-1020</v>
      </c>
    </row>
    <row r="42" spans="1:6" ht="12.75">
      <c r="A42" s="46"/>
      <c r="B42" s="101" t="s">
        <v>36</v>
      </c>
      <c r="C42" s="102" t="s">
        <v>182</v>
      </c>
      <c r="D42" s="27" t="s">
        <v>96</v>
      </c>
      <c r="E42" s="67">
        <v>-820</v>
      </c>
      <c r="F42" s="68">
        <v>-29</v>
      </c>
    </row>
    <row r="43" spans="1:6" ht="12.75">
      <c r="A43" s="46"/>
      <c r="B43" s="103">
        <v>14.1</v>
      </c>
      <c r="C43" s="104" t="s">
        <v>97</v>
      </c>
      <c r="D43" s="39"/>
      <c r="E43" s="73">
        <v>-805</v>
      </c>
      <c r="F43" s="74">
        <v>-685</v>
      </c>
    </row>
    <row r="44" spans="1:6" ht="12.75">
      <c r="A44" s="46"/>
      <c r="B44" s="103">
        <v>14.2</v>
      </c>
      <c r="C44" s="104" t="s">
        <v>98</v>
      </c>
      <c r="D44" s="39"/>
      <c r="E44" s="73">
        <v>-15</v>
      </c>
      <c r="F44" s="74">
        <v>656</v>
      </c>
    </row>
    <row r="45" spans="1:6" ht="12.75">
      <c r="A45" s="46"/>
      <c r="B45" s="101" t="s">
        <v>39</v>
      </c>
      <c r="C45" s="102" t="s">
        <v>183</v>
      </c>
      <c r="D45" s="27" t="s">
        <v>99</v>
      </c>
      <c r="E45" s="67">
        <v>2517</v>
      </c>
      <c r="F45" s="68">
        <v>-1049</v>
      </c>
    </row>
    <row r="46" spans="1:6" ht="12.75">
      <c r="A46" s="46"/>
      <c r="B46" s="103">
        <v>15.1</v>
      </c>
      <c r="C46" s="104" t="s">
        <v>100</v>
      </c>
      <c r="D46" s="39"/>
      <c r="E46" s="73">
        <v>2517</v>
      </c>
      <c r="F46" s="74">
        <v>-1049</v>
      </c>
    </row>
    <row r="47" spans="1:6" ht="12.75">
      <c r="A47" s="9"/>
      <c r="B47" s="103">
        <v>15.2</v>
      </c>
      <c r="C47" s="104" t="s">
        <v>101</v>
      </c>
      <c r="D47" s="16"/>
      <c r="E47" s="73">
        <v>0</v>
      </c>
      <c r="F47" s="74">
        <v>0</v>
      </c>
    </row>
    <row r="48" spans="1:6" ht="13.5" thickBot="1">
      <c r="A48" s="48"/>
      <c r="B48" s="105"/>
      <c r="C48" s="106" t="s">
        <v>102</v>
      </c>
      <c r="D48" s="107"/>
      <c r="E48" s="136">
        <v>0.05</v>
      </c>
      <c r="F48" s="137">
        <v>0.021</v>
      </c>
    </row>
  </sheetData>
  <mergeCells count="2">
    <mergeCell ref="E4:F5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Merrill Lynch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gucumtug</dc:creator>
  <cp:keywords/>
  <dc:description/>
  <cp:lastModifiedBy>gucumtug</cp:lastModifiedBy>
  <dcterms:created xsi:type="dcterms:W3CDTF">2009-11-24T07:47:23Z</dcterms:created>
  <dcterms:modified xsi:type="dcterms:W3CDTF">2009-11-24T10:13:23Z</dcterms:modified>
  <cp:category/>
  <cp:version/>
  <cp:contentType/>
  <cp:contentStatus/>
</cp:coreProperties>
</file>